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DE3ECB1F-CBC4-4A43-88E5-45D13DBB29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I37" i="2"/>
  <c r="H37" i="2" l="1"/>
  <c r="F19" i="3" l="1"/>
  <c r="I19" i="3"/>
  <c r="E37" i="2"/>
  <c r="H23" i="2"/>
  <c r="B33" i="2"/>
  <c r="C3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D106" i="2" s="1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D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72" i="2" l="1"/>
  <c r="G147" i="3"/>
  <c r="I33" i="3"/>
  <c r="E33" i="3"/>
  <c r="D121" i="3"/>
  <c r="F71" i="2"/>
  <c r="F154" i="2" s="1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F155" i="3" s="1"/>
  <c r="B153" i="3"/>
  <c r="D10" i="2"/>
  <c r="D19" i="2"/>
  <c r="C153" i="3"/>
  <c r="C153" i="2"/>
  <c r="F17" i="2"/>
  <c r="D37" i="2"/>
  <c r="G76" i="2"/>
  <c r="G85" i="2"/>
  <c r="G94" i="2"/>
  <c r="H125" i="2"/>
  <c r="G126" i="2"/>
  <c r="I17" i="3"/>
  <c r="F154" i="3"/>
  <c r="D37" i="3"/>
  <c r="D85" i="3"/>
  <c r="G121" i="3"/>
  <c r="D126" i="3"/>
  <c r="G128" i="3"/>
  <c r="G10" i="3"/>
  <c r="G19" i="3"/>
  <c r="G30" i="3"/>
  <c r="E125" i="3"/>
  <c r="D10" i="3"/>
  <c r="D19" i="3"/>
  <c r="D30" i="3"/>
  <c r="H33" i="3"/>
  <c r="G33" i="3" s="1"/>
  <c r="H71" i="3"/>
  <c r="G71" i="3" s="1"/>
  <c r="G10" i="2"/>
  <c r="G19" i="2"/>
  <c r="G30" i="2"/>
  <c r="H33" i="2"/>
  <c r="H71" i="2"/>
  <c r="F125" i="2"/>
  <c r="I37" i="1"/>
  <c r="H37" i="1"/>
  <c r="F37" i="1"/>
  <c r="E37" i="1"/>
  <c r="D33" i="3" l="1"/>
  <c r="I153" i="3"/>
  <c r="G33" i="2"/>
  <c r="G154" i="3"/>
  <c r="F153" i="3"/>
  <c r="E154" i="2"/>
  <c r="D154" i="3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7" i="3"/>
  <c r="G125" i="3"/>
  <c r="H124" i="3"/>
  <c r="H153" i="3" s="1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4" i="2" l="1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<sst xmlns="http://schemas.openxmlformats.org/spreadsheetml/2006/main" count="1110" uniqueCount="182">
  <si>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</si>
  <si>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</si>
  <si>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</si>
  <si>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</si>
  <si>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</si>
  <si>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</si>
  <si>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</si>
  <si>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</si>
  <si>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</si>
  <si>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</si>
  <si>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</si>
  <si>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</si>
  <si>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</si>
  <si>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</si>
  <si>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</si>
  <si>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</si>
  <si>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</si>
  <si>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</si>
  <si>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</si>
  <si>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</si>
  <si>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</si>
  <si>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</si>
  <si>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</si>
  <si>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</si>
  <si>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</si>
  <si>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</si>
  <si>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</si>
  <si>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</si>
  <si>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</si>
  <si>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</si>
  <si>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</si>
  <si>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</si>
  <si>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</si>
  <si>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</si>
  <si>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</si>
  <si>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</si>
  <si>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</si>
  <si>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</si>
  <si>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</si>
  <si>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</si>
  <si>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</si>
  <si>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</si>
  <si>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</si>
  <si>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</si>
  <si>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</si>
  <si>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</si>
  <si>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</si>
  <si>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</si>
  <si>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</si>
  <si>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</si>
  <si>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</si>
  <si>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</si>
  <si>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</si>
  <si>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</si>
  <si>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</si>
  <si>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</si>
  <si>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</si>
  <si>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</si>
  <si>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</si>
  <si>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</si>
  <si>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</si>
  <si>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</si>
  <si>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</si>
  <si>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</si>
  <si>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</si>
  <si>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</si>
  <si>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</si>
  <si>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</si>
  <si>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</si>
  <si>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</si>
  <si>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</si>
  <si>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</si>
  <si>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</si>
  <si>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</si>
  <si>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</si>
  <si>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</si>
  <si>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</si>
  <si>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</si>
  <si>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</si>
  <si>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</si>
  <si>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</si>
  <si>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</si>
  <si>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</si>
  <si>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</si>
  <si>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</si>
  <si>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</si>
  <si>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</si>
  <si>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</si>
  <si>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</si>
  <si>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</si>
  <si>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</si>
  <si>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</si>
  <si>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</si>
  <si>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</si>
  <si>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</si>
  <si>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</si>
  <si>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</si>
  <si>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</si>
  <si>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</si>
  <si>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</si>
  <si>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</si>
  <si>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</si>
  <si>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</si>
  <si>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</si>
  <si>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</si>
  <si>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</si>
  <si>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</si>
  <si>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</si>
  <si>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</si>
  <si>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</si>
  <si>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</si>
  <si>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</si>
  <si>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</si>
  <si>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</si>
  <si>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</si>
  <si>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</si>
  <si>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</si>
  <si>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</si>
  <si>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</si>
  <si>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</si>
  <si>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</si>
  <si>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</si>
  <si>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</si>
  <si>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</si>
  <si>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</si>
  <si>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</si>
  <si>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</si>
  <si>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</si>
  <si>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</si>
  <si>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</si>
  <si>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</si>
  <si>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</si>
  <si>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</si>
  <si>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</si>
  <si>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</si>
  <si>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</si>
  <si>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</si>
  <si>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</si>
  <si>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</si>
  <si>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</si>
  <si>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</si>
  <si>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</si>
  <si>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</si>
  <si>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</si>
  <si>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</si>
  <si>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</si>
  <si>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</si>
  <si>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</si>
  <si>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</si>
  <si>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</si>
  <si>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</si>
  <si>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</si>
  <si>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</si>
  <si>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</si>
  <si>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</si>
  <si>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</si>
  <si>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</si>
  <si>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</si>
  <si>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</si>
  <si>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</si>
  <si>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</si>
  <si>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</si>
  <si>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</si>
  <si>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</si>
  <si>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</si>
  <si>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</si>
  <si>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</si>
  <si>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</si>
  <si>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</si>
  <si>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</si>
  <si>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</si>
  <si>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</si>
  <si>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</si>
  <si>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</si>
  <si>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</si>
  <si>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</si>
  <si>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</si>
  <si>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>Credite bugetare 3 luni
 2023</t>
  </si>
  <si>
    <t xml:space="preserve">           GROZA CIPRIAN</t>
  </si>
  <si>
    <t>LA 28.02.2023</t>
  </si>
  <si>
    <t>Sume alocate de casa de asigurari  de  sanatate luna curenta - februarie 2023</t>
  </si>
  <si>
    <t>Sume alocate de casa de asigurari  de  sanatate cumulat - la data de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</si>
</sst>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2">
    <cellStyle name="Comma 2" xfId="3" xr:uid="{00000000-0005-0000-0000-000000000000}"/>
    <cellStyle name="Comma 2 2" xfId="18" xr:uid="{C7A7C009-6909-432F-B4A5-253B44806348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53" activePane="bottomRight" state="frozen"/>
      <selection activeCell="A38" sqref="A38"/>
      <selection pane="topRight" activeCell="A38" sqref="A38"/>
      <selection pane="bottomLeft" activeCell="A38" sqref="A38"/>
      <selection pane="bottomRight" activeCell="J7" sqref="J7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162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176</v>
      </c>
      <c r="C7" s="90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12406.66</v>
      </c>
      <c r="C10" s="1">
        <f t="shared" ref="C10:I10" si="0">+C11+C12+C13+C14+C15+C16</f>
        <v>12406.66</v>
      </c>
      <c r="D10" s="1">
        <f>+E10+F10</f>
        <v>4534.6900000000005</v>
      </c>
      <c r="E10" s="1">
        <f t="shared" si="0"/>
        <v>1283.06</v>
      </c>
      <c r="F10" s="1">
        <f t="shared" si="0"/>
        <v>3251.63</v>
      </c>
      <c r="G10" s="1">
        <f>+H10+I10</f>
        <v>12284.009999999998</v>
      </c>
      <c r="H10" s="1">
        <f t="shared" si="0"/>
        <v>2767.04</v>
      </c>
      <c r="I10" s="1">
        <f t="shared" si="0"/>
        <v>9516.9699999999993</v>
      </c>
    </row>
    <row r="11" spans="1:9" x14ac:dyDescent="0.2">
      <c r="A11" s="29" t="s">
        <v>2</v>
      </c>
      <c r="B11" s="2">
        <f>+'executie PNS activitate curenta'!B11+'executie PNS Ucraina'!B11</f>
        <v>11862.66</v>
      </c>
      <c r="C11" s="2">
        <f>+'executie PNS activitate curenta'!C11+'executie PNS Ucraina'!C11</f>
        <v>11862.66</v>
      </c>
      <c r="D11" s="1">
        <f t="shared" ref="D11:D80" si="1">+E11+F11</f>
        <v>4313.8900000000003</v>
      </c>
      <c r="E11" s="2">
        <f>+'executie PNS activitate curenta'!E11+'executie PNS Ucraina'!E11</f>
        <v>1062.26</v>
      </c>
      <c r="F11" s="2">
        <f>+'executie PNS activitate curenta'!F11+'executie PNS Ucraina'!F11</f>
        <v>3251.63</v>
      </c>
      <c r="G11" s="1">
        <f t="shared" ref="G11:G80" si="2">+H11+I11</f>
        <v>11862.25</v>
      </c>
      <c r="H11" s="2">
        <f>+'executie PNS activitate curenta'!H11+'executie PNS Ucraina'!H11</f>
        <v>2345.2800000000002</v>
      </c>
      <c r="I11" s="2">
        <f>+'executie PNS activitate curenta'!I11+'executie PNS Ucraina'!I11</f>
        <v>9516.9699999999993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544</v>
      </c>
      <c r="C15" s="2">
        <f>+'executie PNS activitate curenta'!C15+'executie PNS Ucraina'!C15</f>
        <v>544</v>
      </c>
      <c r="D15" s="1">
        <f t="shared" si="1"/>
        <v>220.8</v>
      </c>
      <c r="E15" s="2">
        <f>+'executie PNS activitate curenta'!E15+'executie PNS Ucraina'!E15</f>
        <v>220.8</v>
      </c>
      <c r="F15" s="2">
        <f>+'executie PNS activitate curenta'!F15+'executie PNS Ucraina'!F15</f>
        <v>0</v>
      </c>
      <c r="G15" s="1">
        <f t="shared" si="2"/>
        <v>421.76</v>
      </c>
      <c r="H15" s="2">
        <f>+'executie PNS activitate curenta'!H15+'executie PNS Ucraina'!H15</f>
        <v>421.76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14514.65</v>
      </c>
      <c r="C17" s="1">
        <f t="shared" ref="C17:I17" si="3">+C18+C19+C23+C22</f>
        <v>14514.65</v>
      </c>
      <c r="D17" s="1">
        <f t="shared" si="1"/>
        <v>5292.51</v>
      </c>
      <c r="E17" s="1">
        <f t="shared" si="3"/>
        <v>675.37999999999988</v>
      </c>
      <c r="F17" s="1">
        <f t="shared" si="3"/>
        <v>4617.13</v>
      </c>
      <c r="G17" s="1">
        <f t="shared" si="2"/>
        <v>14512.539999999999</v>
      </c>
      <c r="H17" s="1">
        <f t="shared" si="3"/>
        <v>704.70999999999981</v>
      </c>
      <c r="I17" s="1">
        <f t="shared" si="3"/>
        <v>13807.83</v>
      </c>
    </row>
    <row r="18" spans="1:9" x14ac:dyDescent="0.2">
      <c r="A18" s="30" t="s">
        <v>9</v>
      </c>
      <c r="B18" s="2">
        <f>+'executie PNS activitate curenta'!B18+'executie PNS Ucraina'!B18</f>
        <v>13146.81</v>
      </c>
      <c r="C18" s="2">
        <f>+'executie PNS activitate curenta'!C18+'executie PNS Ucraina'!C18</f>
        <v>13146.81</v>
      </c>
      <c r="D18" s="1">
        <f t="shared" si="1"/>
        <v>4406.8900000000003</v>
      </c>
      <c r="E18" s="2">
        <f>+'executie PNS activitate curenta'!E18+'executie PNS Ucraina'!E18</f>
        <v>0.76</v>
      </c>
      <c r="F18" s="2">
        <f>+'executie PNS activitate curenta'!F18+'executie PNS Ucraina'!F18</f>
        <v>4406.13</v>
      </c>
      <c r="G18" s="1">
        <f t="shared" si="2"/>
        <v>13146.47</v>
      </c>
      <c r="H18" s="2">
        <f>+'executie PNS activitate curenta'!H18+'executie PNS Ucraina'!H18</f>
        <v>5.31</v>
      </c>
      <c r="I18" s="2">
        <f>+'executie PNS activitate curenta'!I18+'executie PNS Ucraina'!I18</f>
        <v>13141.16</v>
      </c>
    </row>
    <row r="19" spans="1:9" x14ac:dyDescent="0.2">
      <c r="A19" s="31" t="s">
        <v>10</v>
      </c>
      <c r="B19" s="2">
        <f>+'executie PNS activitate curenta'!B19+'executie PNS Ucraina'!B19</f>
        <v>666.84</v>
      </c>
      <c r="C19" s="2">
        <f>+'executie PNS activitate curenta'!C19+'executie PNS Ucraina'!C19</f>
        <v>666.84</v>
      </c>
      <c r="D19" s="1">
        <f t="shared" si="1"/>
        <v>211</v>
      </c>
      <c r="E19" s="2">
        <f>+E20+E21</f>
        <v>0</v>
      </c>
      <c r="F19" s="2">
        <f>+F20+F21</f>
        <v>211</v>
      </c>
      <c r="G19" s="1">
        <f t="shared" si="2"/>
        <v>666.67000000000007</v>
      </c>
      <c r="H19" s="2">
        <f t="shared" ref="H19:I19" si="4">+H20+H21</f>
        <v>0</v>
      </c>
      <c r="I19" s="2">
        <f t="shared" si="4"/>
        <v>666.67000000000007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12.360000000000001</v>
      </c>
      <c r="E20" s="2">
        <f>+'executie PNS activitate curenta'!E20+'executie PNS Ucraina'!E20</f>
        <v>0</v>
      </c>
      <c r="F20" s="2">
        <f>+'executie PNS activitate curenta'!F20+'executie PNS Ucraina'!F20</f>
        <v>12.360000000000001</v>
      </c>
      <c r="G20" s="1">
        <f t="shared" si="2"/>
        <v>34.32</v>
      </c>
      <c r="H20" s="2">
        <f>+'executie PNS activitate curenta'!H20+'executie PNS Ucraina'!H20</f>
        <v>0</v>
      </c>
      <c r="I20" s="2">
        <f>+'executie PNS activitate curenta'!I20+'executie PNS Ucraina'!I20</f>
        <v>34.32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198.64</v>
      </c>
      <c r="E21" s="2">
        <f>+'executie PNS activitate curenta'!E21+'executie PNS Ucraina'!E21</f>
        <v>0</v>
      </c>
      <c r="F21" s="2">
        <f>+'executie PNS activitate curenta'!F21+'executie PNS Ucraina'!F21</f>
        <v>198.64</v>
      </c>
      <c r="G21" s="1">
        <f t="shared" si="2"/>
        <v>632.35</v>
      </c>
      <c r="H21" s="2">
        <f>+'executie PNS activitate curenta'!H21+'executie PNS Ucraina'!H21</f>
        <v>0</v>
      </c>
      <c r="I21" s="2">
        <f>+'executie PNS activitate curenta'!I21+'executie PNS Ucraina'!I21</f>
        <v>632.35</v>
      </c>
    </row>
    <row r="22" spans="1:9" ht="25.5" x14ac:dyDescent="0.2">
      <c r="A22" s="32" t="s">
        <v>11</v>
      </c>
      <c r="B22" s="2">
        <f>+'executie PNS activitate curenta'!B22+'executie PNS Ucraina'!B22</f>
        <v>1</v>
      </c>
      <c r="C22" s="2">
        <f>+'executie PNS activitate curenta'!C22+'executie PNS Ucraina'!C22</f>
        <v>1</v>
      </c>
      <c r="D22" s="1">
        <f t="shared" si="1"/>
        <v>0.15</v>
      </c>
      <c r="E22" s="2">
        <f>+'executie PNS activitate curenta'!E22+'executie PNS Ucraina'!E22</f>
        <v>0.15</v>
      </c>
      <c r="F22" s="2">
        <f>+'executie PNS activitate curenta'!F22+'executie PNS Ucraina'!F22</f>
        <v>0</v>
      </c>
      <c r="G22" s="1">
        <f t="shared" si="2"/>
        <v>0.3</v>
      </c>
      <c r="H22" s="2">
        <f>+'executie PNS activitate curenta'!H22+'executie PNS Ucraina'!H22</f>
        <v>0.3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700</v>
      </c>
      <c r="C23" s="2">
        <f>+'executie PNS activitate curenta'!C23+'executie PNS Ucraina'!C23</f>
        <v>700</v>
      </c>
      <c r="D23" s="1">
        <f t="shared" si="1"/>
        <v>674.46999999999991</v>
      </c>
      <c r="E23" s="16">
        <f t="shared" ref="E23:I23" si="5">+E24+E25+E26+E27+E28+E29</f>
        <v>674.46999999999991</v>
      </c>
      <c r="F23" s="16">
        <f t="shared" si="5"/>
        <v>0</v>
      </c>
      <c r="G23" s="1">
        <f t="shared" si="2"/>
        <v>699.09999999999991</v>
      </c>
      <c r="H23" s="16">
        <f t="shared" si="5"/>
        <v>699.09999999999991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-14.9</v>
      </c>
      <c r="E24" s="2">
        <f>+'executie PNS activitate curenta'!E24+'executie PNS Ucraina'!E24</f>
        <v>-14.9</v>
      </c>
      <c r="F24" s="2">
        <f>+'executie PNS activitate curenta'!F24+'executie PNS Ucraina'!F24</f>
        <v>0</v>
      </c>
      <c r="G24" s="1">
        <f t="shared" si="2"/>
        <v>9.73</v>
      </c>
      <c r="H24" s="2">
        <f>+'executie PNS activitate curenta'!H24+'executie PNS Ucraina'!H24</f>
        <v>9.73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92.74</v>
      </c>
      <c r="E25" s="2">
        <f>+'executie PNS activitate curenta'!E25+'executie PNS Ucraina'!E25</f>
        <v>92.74</v>
      </c>
      <c r="F25" s="2">
        <f>+'executie PNS activitate curenta'!F25+'executie PNS Ucraina'!F25</f>
        <v>0</v>
      </c>
      <c r="G25" s="1">
        <f t="shared" si="2"/>
        <v>92.74</v>
      </c>
      <c r="H25" s="2">
        <f>+'executie PNS activitate curenta'!H25+'executie PNS Ucraina'!H25</f>
        <v>92.74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34.9</v>
      </c>
      <c r="E26" s="2">
        <f>+'executie PNS activitate curenta'!E26+'executie PNS Ucraina'!E26</f>
        <v>34.9</v>
      </c>
      <c r="F26" s="2">
        <f>+'executie PNS activitate curenta'!F26+'executie PNS Ucraina'!F26</f>
        <v>0</v>
      </c>
      <c r="G26" s="1">
        <f t="shared" si="2"/>
        <v>34.9</v>
      </c>
      <c r="H26" s="2">
        <f>+'executie PNS activitate curenta'!H26+'executie PNS Ucraina'!H26</f>
        <v>34.9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349.71</v>
      </c>
      <c r="E27" s="2">
        <f>+'executie PNS activitate curenta'!E27+'executie PNS Ucraina'!E27</f>
        <v>349.71</v>
      </c>
      <c r="F27" s="2">
        <f>+'executie PNS activitate curenta'!F27+'executie PNS Ucraina'!F27</f>
        <v>0</v>
      </c>
      <c r="G27" s="1">
        <f t="shared" si="2"/>
        <v>349.71</v>
      </c>
      <c r="H27" s="2">
        <f>+'executie PNS activitate curenta'!H27+'executie PNS Ucraina'!H27</f>
        <v>349.71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193.46</v>
      </c>
      <c r="E28" s="2">
        <f>+'executie PNS activitate curenta'!E28+'executie PNS Ucraina'!E28</f>
        <v>193.46</v>
      </c>
      <c r="F28" s="2">
        <f>+'executie PNS activitate curenta'!F28+'executie PNS Ucraina'!F28</f>
        <v>0</v>
      </c>
      <c r="G28" s="1">
        <f t="shared" si="2"/>
        <v>193.46</v>
      </c>
      <c r="H28" s="2">
        <f>+'executie PNS activitate curenta'!H28+'executie PNS Ucraina'!H28</f>
        <v>193.46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18.559999999999999</v>
      </c>
      <c r="E29" s="2">
        <f>+'executie PNS activitate curenta'!E29+'executie PNS Ucraina'!E29</f>
        <v>18.559999999999999</v>
      </c>
      <c r="F29" s="2">
        <f>+'executie PNS activitate curenta'!F29+'executie PNS Ucraina'!F29</f>
        <v>0</v>
      </c>
      <c r="G29" s="1">
        <f t="shared" si="2"/>
        <v>18.559999999999999</v>
      </c>
      <c r="H29" s="2">
        <f>+'executie PNS activitate curenta'!H29+'executie PNS Ucraina'!H29</f>
        <v>18.559999999999999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242</v>
      </c>
      <c r="C30" s="1">
        <f t="shared" ref="C30:I30" si="6">+C31+C32</f>
        <v>242</v>
      </c>
      <c r="D30" s="1">
        <f t="shared" si="1"/>
        <v>91.27</v>
      </c>
      <c r="E30" s="1">
        <f t="shared" si="6"/>
        <v>0</v>
      </c>
      <c r="F30" s="1">
        <f t="shared" si="6"/>
        <v>91.27</v>
      </c>
      <c r="G30" s="1">
        <f t="shared" si="2"/>
        <v>241.19</v>
      </c>
      <c r="H30" s="1">
        <f t="shared" si="6"/>
        <v>0</v>
      </c>
      <c r="I30" s="1">
        <f t="shared" si="6"/>
        <v>241.19</v>
      </c>
    </row>
    <row r="31" spans="1:9" x14ac:dyDescent="0.2">
      <c r="A31" s="4" t="s">
        <v>19</v>
      </c>
      <c r="B31" s="2">
        <f>+'executie PNS activitate curenta'!B31+'executie PNS Ucraina'!B31</f>
        <v>242</v>
      </c>
      <c r="C31" s="2">
        <f>+'executie PNS activitate curenta'!C31+'executie PNS Ucraina'!C31</f>
        <v>242</v>
      </c>
      <c r="D31" s="1">
        <f t="shared" si="1"/>
        <v>91.27</v>
      </c>
      <c r="E31" s="2">
        <f>+'executie PNS activitate curenta'!E31+'executie PNS Ucraina'!E31</f>
        <v>0</v>
      </c>
      <c r="F31" s="2">
        <f>+'executie PNS activitate curenta'!F31+'executie PNS Ucraina'!F31</f>
        <v>91.27</v>
      </c>
      <c r="G31" s="1">
        <f t="shared" si="2"/>
        <v>241.19</v>
      </c>
      <c r="H31" s="2">
        <f>+'executie PNS activitate curenta'!H31+'executie PNS Ucraina'!H31</f>
        <v>0</v>
      </c>
      <c r="I31" s="2">
        <f>+'executie PNS activitate curenta'!I31+'executie PNS Ucraina'!I31</f>
        <v>241.19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1346</v>
      </c>
      <c r="C33" s="1">
        <f t="shared" si="7"/>
        <v>1346</v>
      </c>
      <c r="D33" s="1">
        <f t="shared" si="1"/>
        <v>466.99</v>
      </c>
      <c r="E33" s="1">
        <f t="shared" si="7"/>
        <v>176.24</v>
      </c>
      <c r="F33" s="1">
        <f t="shared" si="7"/>
        <v>290.75</v>
      </c>
      <c r="G33" s="1">
        <f t="shared" si="2"/>
        <v>1345.6</v>
      </c>
      <c r="H33" s="1">
        <f t="shared" si="7"/>
        <v>327.65999999999997</v>
      </c>
      <c r="I33" s="1">
        <f t="shared" si="7"/>
        <v>1017.94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1346</v>
      </c>
      <c r="C37" s="2">
        <f>+'executie PNS activitate curenta'!C37+'executie PNS Ucraina'!C37</f>
        <v>1346</v>
      </c>
      <c r="D37" s="1">
        <f t="shared" si="1"/>
        <v>466.99</v>
      </c>
      <c r="E37" s="16">
        <f>+E38+E39+E40+E41+E42+E43+E44+E45+E46+E47+E48+E49+E50+E51+E52+E53+E54+E55+E56+E57+E58+E59+E60+E61+E62+E63+E64+E65+E66+E67+E68+E69</f>
        <v>176.24</v>
      </c>
      <c r="F37" s="16">
        <f>+F38+F39+F40+F41+F42+F43+F44+F45+F46+F47+F48+F49+F50+F51+F52+F53+F54+F55+F56+F57+F58+F59+F60+F61+F62+F63+F64+F65+F66+F67+F68+F69</f>
        <v>290.75</v>
      </c>
      <c r="G37" s="1">
        <f t="shared" si="2"/>
        <v>1345.6</v>
      </c>
      <c r="H37" s="16">
        <f>+H38+H39+H40+H41+H42+H43+H44+H45+H46+H47+H48+H49+H50+H51+H52+H53+H54+H55+H56+H57+H58+H59+H60+H61+H62+H63+H64+H65+H66+H67+H68+H69</f>
        <v>327.65999999999997</v>
      </c>
      <c r="I37" s="16">
        <f>+I38+I39+I40+I41+I42+I43+I44+I45+I46+I47+I48+I49+I50+I51+I52+I53+I54+I55+I56+I57+I58+I59+I60+I61+I62+I63+I64+I65+I66+I67+I68+I69</f>
        <v>1017.94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74.849999999999994</v>
      </c>
      <c r="E39" s="2">
        <f>+'executie PNS activitate curenta'!E39+'executie PNS Ucraina'!E39</f>
        <v>74.849999999999994</v>
      </c>
      <c r="F39" s="2">
        <f>+'executie PNS activitate curenta'!F39+'executie PNS Ucraina'!F39</f>
        <v>0</v>
      </c>
      <c r="G39" s="1">
        <f t="shared" si="2"/>
        <v>175.57</v>
      </c>
      <c r="H39" s="2">
        <f>+'executie PNS activitate curenta'!H39+'executie PNS Ucraina'!H39</f>
        <v>175.57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3.64</v>
      </c>
      <c r="E40" s="2">
        <f>+'executie PNS activitate curenta'!E40+'executie PNS Ucraina'!E40</f>
        <v>0</v>
      </c>
      <c r="F40" s="2">
        <f>+'executie PNS activitate curenta'!F40+'executie PNS Ucraina'!F40</f>
        <v>3.64</v>
      </c>
      <c r="G40" s="1">
        <f t="shared" si="2"/>
        <v>12.95</v>
      </c>
      <c r="H40" s="2">
        <f>+'executie PNS activitate curenta'!H40+'executie PNS Ucraina'!H40</f>
        <v>0</v>
      </c>
      <c r="I40" s="2">
        <f>+'executie PNS activitate curenta'!I40+'executie PNS Ucraina'!I40</f>
        <v>12.95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101.39</v>
      </c>
      <c r="E46" s="2">
        <f>+'executie PNS activitate curenta'!E46+'executie PNS Ucraina'!E46</f>
        <v>101.39</v>
      </c>
      <c r="F46" s="2">
        <f>+'executie PNS activitate curenta'!F46+'executie PNS Ucraina'!F46</f>
        <v>0</v>
      </c>
      <c r="G46" s="1">
        <f t="shared" si="2"/>
        <v>152.09</v>
      </c>
      <c r="H46" s="2">
        <f>+'executie PNS activitate curenta'!H46+'executie PNS Ucraina'!H46</f>
        <v>152.09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0.43</v>
      </c>
      <c r="E49" s="2">
        <f>+'executie PNS activitate curenta'!E49+'executie PNS Ucraina'!E49</f>
        <v>0</v>
      </c>
      <c r="F49" s="2">
        <f>+'executie PNS activitate curenta'!F49+'executie PNS Ucraina'!F49</f>
        <v>0.43</v>
      </c>
      <c r="G49" s="1">
        <f t="shared" si="2"/>
        <v>0.56000000000000005</v>
      </c>
      <c r="H49" s="2">
        <f>+'executie PNS activitate curenta'!H49+'executie PNS Ucraina'!H49</f>
        <v>0</v>
      </c>
      <c r="I49" s="2">
        <f>+'executie PNS activitate curenta'!I49+'executie PNS Ucraina'!I49</f>
        <v>0.56000000000000005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175.59</v>
      </c>
      <c r="E50" s="2">
        <f>+'executie PNS activitate curenta'!E50+'executie PNS Ucraina'!E50</f>
        <v>0</v>
      </c>
      <c r="F50" s="2">
        <f>+'executie PNS activitate curenta'!F50+'executie PNS Ucraina'!F50</f>
        <v>175.59</v>
      </c>
      <c r="G50" s="1">
        <f t="shared" si="2"/>
        <v>661.03</v>
      </c>
      <c r="H50" s="2">
        <f>+'executie PNS activitate curenta'!H50+'executie PNS Ucraina'!H50</f>
        <v>0</v>
      </c>
      <c r="I50" s="2">
        <f>+'executie PNS activitate curenta'!I50+'executie PNS Ucraina'!I50</f>
        <v>661.03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35.86</v>
      </c>
      <c r="E59" s="2">
        <f>+'executie PNS activitate curenta'!E59+'executie PNS Ucraina'!E59</f>
        <v>0</v>
      </c>
      <c r="F59" s="2">
        <f>+'executie PNS activitate curenta'!F59+'executie PNS Ucraina'!F59</f>
        <v>35.86</v>
      </c>
      <c r="G59" s="1">
        <f t="shared" si="2"/>
        <v>117.72</v>
      </c>
      <c r="H59" s="2">
        <f>+'executie PNS activitate curenta'!H59+'executie PNS Ucraina'!H59</f>
        <v>0</v>
      </c>
      <c r="I59" s="2">
        <f>+'executie PNS activitate curenta'!I59+'executie PNS Ucraina'!I59</f>
        <v>117.72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75.23</v>
      </c>
      <c r="E60" s="2">
        <f>+'executie PNS activitate curenta'!E60+'executie PNS Ucraina'!E60</f>
        <v>0</v>
      </c>
      <c r="F60" s="2">
        <f>+'executie PNS activitate curenta'!F60+'executie PNS Ucraina'!F60</f>
        <v>75.23</v>
      </c>
      <c r="G60" s="1">
        <f t="shared" si="2"/>
        <v>225.68</v>
      </c>
      <c r="H60" s="2">
        <f>+'executie PNS activitate curenta'!H60+'executie PNS Ucraina'!H60</f>
        <v>0</v>
      </c>
      <c r="I60" s="2">
        <f>+'executie PNS activitate curenta'!I60+'executie PNS Ucraina'!I60</f>
        <v>225.68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0</v>
      </c>
      <c r="H61" s="2">
        <f>+'executie PNS activitate curenta'!H61+'executie PNS Ucraina'!H61</f>
        <v>0</v>
      </c>
      <c r="I61" s="2">
        <f>+'executie PNS activitate curenta'!I61+'executie PNS Ucraina'!I61</f>
        <v>0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252</v>
      </c>
      <c r="C70" s="2">
        <f>+'executie PNS activitate curenta'!C70+'executie PNS Ucraina'!C70</f>
        <v>252</v>
      </c>
      <c r="D70" s="1">
        <f t="shared" si="1"/>
        <v>189.28</v>
      </c>
      <c r="E70" s="2">
        <f>+'executie PNS activitate curenta'!E70+'executie PNS Ucraina'!E70</f>
        <v>189.28</v>
      </c>
      <c r="F70" s="2">
        <f>+'executie PNS activitate curenta'!F70+'executie PNS Ucraina'!F70</f>
        <v>0</v>
      </c>
      <c r="G70" s="1">
        <f t="shared" si="2"/>
        <v>251.85</v>
      </c>
      <c r="H70" s="2">
        <f>+'executie PNS activitate curenta'!H70+'executie PNS Ucraina'!H70</f>
        <v>251.85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91</v>
      </c>
      <c r="C71" s="2">
        <f>+'executie PNS activitate curenta'!C71+'executie PNS Ucraina'!C71</f>
        <v>91</v>
      </c>
      <c r="D71" s="1">
        <f t="shared" si="1"/>
        <v>57.66</v>
      </c>
      <c r="E71" s="1">
        <f>+E72+E76+E80+E81+E84+E82+E83</f>
        <v>57.66</v>
      </c>
      <c r="F71" s="1">
        <f>+F72+F76+F80+F81+F84+F82+F83</f>
        <v>0</v>
      </c>
      <c r="G71" s="1">
        <f t="shared" si="2"/>
        <v>90.94</v>
      </c>
      <c r="H71" s="1">
        <f>+H72+H76+H80+H81+H84+H82+H83</f>
        <v>90.94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57.66</v>
      </c>
      <c r="E72" s="16">
        <f t="shared" ref="E72:I72" si="9">+E73+E74+E75</f>
        <v>57.66</v>
      </c>
      <c r="F72" s="16">
        <f t="shared" si="9"/>
        <v>0</v>
      </c>
      <c r="G72" s="1">
        <f t="shared" si="2"/>
        <v>90.94</v>
      </c>
      <c r="H72" s="16">
        <f t="shared" si="9"/>
        <v>90.94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57.66</v>
      </c>
      <c r="E75" s="2">
        <f>+'executie PNS activitate curenta'!E75+'executie PNS Ucraina'!E75</f>
        <v>57.66</v>
      </c>
      <c r="F75" s="2">
        <f>+'executie PNS activitate curenta'!F75+'executie PNS Ucraina'!F75</f>
        <v>0</v>
      </c>
      <c r="G75" s="1">
        <f t="shared" si="2"/>
        <v>90.94</v>
      </c>
      <c r="H75" s="2">
        <f>+'executie PNS activitate curenta'!H75+'executie PNS Ucraina'!H75</f>
        <v>90.94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591</v>
      </c>
      <c r="C94" s="2">
        <f>+'executie PNS activitate curenta'!C94+'executie PNS Ucraina'!C94</f>
        <v>591</v>
      </c>
      <c r="D94" s="1">
        <f t="shared" si="13"/>
        <v>175.34</v>
      </c>
      <c r="E94" s="1">
        <f>+E95+E96+E97+E98+E99+E100+E101+E102+E103+E104</f>
        <v>175.34</v>
      </c>
      <c r="F94" s="1">
        <f>+F95+F96+F97+F98+F99+F100+F101+F102+F103+F104</f>
        <v>0</v>
      </c>
      <c r="G94" s="1">
        <f t="shared" si="15"/>
        <v>591</v>
      </c>
      <c r="H94" s="1">
        <f>+H95+H96+H97+H98+H99+H100+H101+H102+H103+H104</f>
        <v>591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175.34</v>
      </c>
      <c r="E99" s="2">
        <f>+'executie PNS activitate curenta'!E99+'executie PNS Ucraina'!E99</f>
        <v>175.34</v>
      </c>
      <c r="F99" s="2">
        <f>+'executie PNS activitate curenta'!F99+'executie PNS Ucraina'!F99</f>
        <v>0</v>
      </c>
      <c r="G99" s="1">
        <f t="shared" si="15"/>
        <v>591</v>
      </c>
      <c r="H99" s="2">
        <f>+'executie PNS activitate curenta'!H99+'executie PNS Ucraina'!H99</f>
        <v>591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4133.0200000000004</v>
      </c>
      <c r="C144" s="2">
        <f>+'executie PNS activitate curenta'!C144+'executie PNS Ucraina'!C144</f>
        <v>4133.0200000000004</v>
      </c>
      <c r="D144" s="1">
        <f t="shared" si="13"/>
        <v>1797.7199999999998</v>
      </c>
      <c r="E144" s="2">
        <f>+'executie PNS activitate curenta'!E144+'executie PNS Ucraina'!E144</f>
        <v>173.07</v>
      </c>
      <c r="F144" s="2">
        <f>+'executie PNS activitate curenta'!F144+'executie PNS Ucraina'!F144</f>
        <v>1624.6499999999999</v>
      </c>
      <c r="G144" s="1">
        <f t="shared" si="15"/>
        <v>3700.46</v>
      </c>
      <c r="H144" s="2">
        <f>+'executie PNS activitate curenta'!H144+'executie PNS Ucraina'!H144</f>
        <v>360.89</v>
      </c>
      <c r="I144" s="2">
        <f>+'executie PNS activitate curenta'!I144+'executie PNS Ucraina'!I144</f>
        <v>3339.57</v>
      </c>
    </row>
    <row r="145" spans="1:9" x14ac:dyDescent="0.2">
      <c r="A145" s="6" t="s">
        <v>142</v>
      </c>
      <c r="B145" s="1">
        <f>+B146</f>
        <v>54</v>
      </c>
      <c r="C145" s="1">
        <f t="shared" ref="C145:I145" si="24">+C146</f>
        <v>54</v>
      </c>
      <c r="D145" s="1">
        <f t="shared" si="24"/>
        <v>18</v>
      </c>
      <c r="E145" s="1">
        <f t="shared" si="24"/>
        <v>18</v>
      </c>
      <c r="F145" s="1">
        <f t="shared" si="24"/>
        <v>0</v>
      </c>
      <c r="G145" s="1">
        <f t="shared" si="24"/>
        <v>54</v>
      </c>
      <c r="H145" s="1">
        <f t="shared" si="24"/>
        <v>54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54</v>
      </c>
      <c r="C146" s="2">
        <f>+'executie PNS activitate curenta'!C146+'executie PNS Ucraina'!C146</f>
        <v>54</v>
      </c>
      <c r="D146" s="1">
        <f>+E146+F146</f>
        <v>18</v>
      </c>
      <c r="E146" s="2">
        <f>+'executie PNS activitate curenta'!E146+'executie PNS Ucraina'!E146</f>
        <v>18</v>
      </c>
      <c r="F146" s="2">
        <f>+'executie PNS activitate curenta'!F146+'executie PNS Ucraina'!F146</f>
        <v>0</v>
      </c>
      <c r="G146" s="1">
        <f>+H146+I146</f>
        <v>54</v>
      </c>
      <c r="H146" s="2">
        <f>+'executie PNS activitate curenta'!H146+'executie PNS Ucraina'!H146</f>
        <v>54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3890.88</v>
      </c>
      <c r="C147" s="1">
        <f t="shared" ref="C147:I147" si="25">+C148+C149+C152+C150+C151</f>
        <v>3890.88</v>
      </c>
      <c r="D147" s="1">
        <f t="shared" si="25"/>
        <v>2171.23</v>
      </c>
      <c r="E147" s="1">
        <f t="shared" si="25"/>
        <v>1694.6599999999999</v>
      </c>
      <c r="F147" s="1">
        <f t="shared" si="25"/>
        <v>476.57</v>
      </c>
      <c r="G147" s="1">
        <f t="shared" si="25"/>
        <v>3889.72</v>
      </c>
      <c r="H147" s="1">
        <f t="shared" si="25"/>
        <v>2539.39</v>
      </c>
      <c r="I147" s="1">
        <f t="shared" si="25"/>
        <v>1350.33</v>
      </c>
    </row>
    <row r="148" spans="1:9" x14ac:dyDescent="0.2">
      <c r="A148" s="9" t="s">
        <v>111</v>
      </c>
      <c r="B148" s="2">
        <f>+'executie PNS activitate curenta'!B148+'executie PNS Ucraina'!B148</f>
        <v>3158.88</v>
      </c>
      <c r="C148" s="2">
        <f>+'executie PNS activitate curenta'!C148+'executie PNS Ucraina'!C148</f>
        <v>3158.88</v>
      </c>
      <c r="D148" s="1">
        <f t="shared" si="13"/>
        <v>1506.09</v>
      </c>
      <c r="E148" s="2">
        <f>+'executie PNS activitate curenta'!E148+'executie PNS Ucraina'!E148</f>
        <v>1029.52</v>
      </c>
      <c r="F148" s="2">
        <f>+'executie PNS activitate curenta'!F148+'executie PNS Ucraina'!F148</f>
        <v>476.57</v>
      </c>
      <c r="G148" s="1">
        <f t="shared" si="15"/>
        <v>3158.87</v>
      </c>
      <c r="H148" s="2">
        <f>+'executie PNS activitate curenta'!H148+'executie PNS Ucraina'!H148</f>
        <v>1808.54</v>
      </c>
      <c r="I148" s="2">
        <f>+'executie PNS activitate curenta'!I148+'executie PNS Ucraina'!I148</f>
        <v>1350.33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402</v>
      </c>
      <c r="C150" s="2">
        <f>+'executie PNS activitate curenta'!C150+'executie PNS Ucraina'!C150</f>
        <v>402</v>
      </c>
      <c r="D150" s="1">
        <f t="shared" si="13"/>
        <v>401.4</v>
      </c>
      <c r="E150" s="2">
        <f>+'executie PNS activitate curenta'!E150+'executie PNS Ucraina'!E150</f>
        <v>401.4</v>
      </c>
      <c r="F150" s="2">
        <f>+'executie PNS activitate curenta'!F150+'executie PNS Ucraina'!F150</f>
        <v>0</v>
      </c>
      <c r="G150" s="1">
        <f t="shared" si="15"/>
        <v>401.4</v>
      </c>
      <c r="H150" s="2">
        <f>+'executie PNS activitate curenta'!H150+'executie PNS Ucraina'!H150</f>
        <v>401.4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330</v>
      </c>
      <c r="C152" s="2">
        <f>+'executie PNS activitate curenta'!C152+'executie PNS Ucraina'!C152</f>
        <v>330</v>
      </c>
      <c r="D152" s="1">
        <f t="shared" si="13"/>
        <v>263.74</v>
      </c>
      <c r="E152" s="2">
        <f>+'executie PNS activitate curenta'!E152+'executie PNS Ucraina'!E152</f>
        <v>263.74</v>
      </c>
      <c r="F152" s="2">
        <f>+'executie PNS activitate curenta'!F152+'executie PNS Ucraina'!F152</f>
        <v>0</v>
      </c>
      <c r="G152" s="1">
        <f t="shared" si="15"/>
        <v>329.45</v>
      </c>
      <c r="H152" s="2">
        <f>+'executie PNS activitate curenta'!H152+'executie PNS Ucraina'!H152</f>
        <v>329.45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33630.33</v>
      </c>
      <c r="C153" s="1">
        <f t="shared" si="26"/>
        <v>33630.33</v>
      </c>
      <c r="D153" s="1">
        <f t="shared" si="26"/>
        <v>12623.460000000001</v>
      </c>
      <c r="E153" s="1">
        <f t="shared" si="26"/>
        <v>2748.03</v>
      </c>
      <c r="F153" s="1">
        <f t="shared" si="26"/>
        <v>9875.43</v>
      </c>
      <c r="G153" s="1">
        <f t="shared" si="26"/>
        <v>33071.589999999989</v>
      </c>
      <c r="H153" s="1">
        <f t="shared" si="26"/>
        <v>5148.09</v>
      </c>
      <c r="I153" s="1">
        <f t="shared" si="26"/>
        <v>27923.499999999996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26940.47</v>
      </c>
      <c r="C154" s="1">
        <f t="shared" si="27"/>
        <v>26940.47</v>
      </c>
      <c r="D154" s="1">
        <f t="shared" si="27"/>
        <v>9525.9800000000014</v>
      </c>
      <c r="E154" s="1">
        <f t="shared" si="27"/>
        <v>1486.2</v>
      </c>
      <c r="F154" s="1">
        <f t="shared" si="27"/>
        <v>8039.7800000000007</v>
      </c>
      <c r="G154" s="1">
        <f t="shared" si="27"/>
        <v>26938.299999999996</v>
      </c>
      <c r="H154" s="1">
        <f t="shared" si="27"/>
        <v>3021.04</v>
      </c>
      <c r="I154" s="1">
        <f t="shared" si="27"/>
        <v>23917.259999999995</v>
      </c>
    </row>
    <row r="155" spans="1:9" x14ac:dyDescent="0.2">
      <c r="A155" s="39" t="s">
        <v>113</v>
      </c>
      <c r="B155" s="1">
        <f t="shared" ref="B155:I155" si="28">B13++B19+B23+B85+B94+B105+B106+B123+B124-B126+B34</f>
        <v>1957.8400000000001</v>
      </c>
      <c r="C155" s="1">
        <f t="shared" si="28"/>
        <v>1957.8400000000001</v>
      </c>
      <c r="D155" s="1">
        <f t="shared" si="28"/>
        <v>1060.81</v>
      </c>
      <c r="E155" s="1">
        <f t="shared" si="28"/>
        <v>849.81</v>
      </c>
      <c r="F155" s="1">
        <f t="shared" si="28"/>
        <v>211</v>
      </c>
      <c r="G155" s="1">
        <f t="shared" si="28"/>
        <v>1956.77</v>
      </c>
      <c r="H155" s="1">
        <f t="shared" si="28"/>
        <v>1290.0999999999999</v>
      </c>
      <c r="I155" s="1">
        <f t="shared" si="28"/>
        <v>666.67000000000007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154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155</v>
      </c>
      <c r="B162" s="44"/>
      <c r="C162" s="5" t="s">
        <v>156</v>
      </c>
      <c r="D162" s="48"/>
      <c r="E162" s="48"/>
    </row>
    <row r="163" spans="1:5" x14ac:dyDescent="0.2">
      <c r="A163" s="47" t="s">
        <v>178</v>
      </c>
      <c r="B163" s="42"/>
      <c r="C163" s="5" t="s">
        <v>157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158</v>
      </c>
      <c r="D168" s="48"/>
      <c r="E168" s="48"/>
    </row>
    <row r="169" spans="1:5" x14ac:dyDescent="0.2">
      <c r="A169" s="48"/>
      <c r="B169" s="44"/>
      <c r="C169" s="5" t="s">
        <v>159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160</v>
      </c>
    </row>
    <row r="174" spans="1:5" x14ac:dyDescent="0.2">
      <c r="A174" s="49"/>
      <c r="B174" s="42"/>
      <c r="D174" s="48"/>
      <c r="E174" s="48" t="s">
        <v>161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21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53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12403</v>
      </c>
      <c r="C10" s="57">
        <f t="shared" ref="C10:I10" si="0">+C11+C12+C13+C14+C15+C16</f>
        <v>12403</v>
      </c>
      <c r="D10" s="57">
        <f>+E10+F10</f>
        <v>4534.3600000000006</v>
      </c>
      <c r="E10" s="57">
        <f t="shared" si="0"/>
        <v>1282.73</v>
      </c>
      <c r="F10" s="57">
        <f t="shared" si="0"/>
        <v>3251.63</v>
      </c>
      <c r="G10" s="57">
        <f>+H10+I10</f>
        <v>12280.36</v>
      </c>
      <c r="H10" s="57">
        <f t="shared" si="0"/>
        <v>2764.0200000000004</v>
      </c>
      <c r="I10" s="57">
        <f t="shared" si="0"/>
        <v>9516.34</v>
      </c>
    </row>
    <row r="11" spans="1:9" x14ac:dyDescent="0.2">
      <c r="A11" s="58" t="s">
        <v>2</v>
      </c>
      <c r="B11" s="57">
        <v>11859</v>
      </c>
      <c r="C11" s="57">
        <v>11859</v>
      </c>
      <c r="D11" s="57">
        <f t="shared" ref="D11:D80" si="1">+E11+F11</f>
        <v>4313.5600000000004</v>
      </c>
      <c r="E11" s="59">
        <v>1061.93</v>
      </c>
      <c r="F11" s="59">
        <v>3251.63</v>
      </c>
      <c r="G11" s="57">
        <f t="shared" ref="G11:G80" si="2">+H11+I11</f>
        <v>11858.6</v>
      </c>
      <c r="H11" s="59">
        <v>2342.2600000000002</v>
      </c>
      <c r="I11" s="59">
        <v>9516.34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>
        <v>544</v>
      </c>
      <c r="C15" s="59">
        <v>544</v>
      </c>
      <c r="D15" s="57">
        <f t="shared" si="1"/>
        <v>220.8</v>
      </c>
      <c r="E15" s="59">
        <v>220.8</v>
      </c>
      <c r="F15" s="59"/>
      <c r="G15" s="57">
        <f t="shared" si="2"/>
        <v>421.76</v>
      </c>
      <c r="H15" s="59">
        <v>421.76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14510</v>
      </c>
      <c r="C17" s="57">
        <f t="shared" ref="C17:I17" si="3">+C18+C19+C23+C22</f>
        <v>14510</v>
      </c>
      <c r="D17" s="57">
        <f t="shared" si="1"/>
        <v>5290.2500000000009</v>
      </c>
      <c r="E17" s="57">
        <f t="shared" si="3"/>
        <v>675.37999999999988</v>
      </c>
      <c r="F17" s="57">
        <f t="shared" si="3"/>
        <v>4614.8700000000008</v>
      </c>
      <c r="G17" s="57">
        <f t="shared" si="2"/>
        <v>14507.9</v>
      </c>
      <c r="H17" s="57">
        <f t="shared" si="3"/>
        <v>704.70999999999981</v>
      </c>
      <c r="I17" s="57">
        <f t="shared" si="3"/>
        <v>13803.19</v>
      </c>
    </row>
    <row r="18" spans="1:9" x14ac:dyDescent="0.2">
      <c r="A18" s="61" t="s">
        <v>9</v>
      </c>
      <c r="B18" s="62">
        <v>13143</v>
      </c>
      <c r="C18" s="62">
        <v>13143</v>
      </c>
      <c r="D18" s="57">
        <f t="shared" si="1"/>
        <v>4405.1100000000006</v>
      </c>
      <c r="E18" s="59">
        <v>0.76</v>
      </c>
      <c r="F18" s="59">
        <v>4404.3500000000004</v>
      </c>
      <c r="G18" s="57">
        <f t="shared" si="2"/>
        <v>13142.67</v>
      </c>
      <c r="H18" s="59">
        <v>5.31</v>
      </c>
      <c r="I18" s="59">
        <v>13137.36</v>
      </c>
    </row>
    <row r="19" spans="1:9" x14ac:dyDescent="0.2">
      <c r="A19" s="63" t="s">
        <v>10</v>
      </c>
      <c r="B19" s="62">
        <v>666</v>
      </c>
      <c r="C19" s="59">
        <v>666</v>
      </c>
      <c r="D19" s="57">
        <f t="shared" si="1"/>
        <v>210.51999999999998</v>
      </c>
      <c r="E19" s="59">
        <f>+E20+E21</f>
        <v>0</v>
      </c>
      <c r="F19" s="59">
        <f>+F20+F21</f>
        <v>210.51999999999998</v>
      </c>
      <c r="G19" s="57">
        <f t="shared" si="2"/>
        <v>665.83</v>
      </c>
      <c r="H19" s="59">
        <f t="shared" ref="H19:I19" si="4">+H20+H21</f>
        <v>0</v>
      </c>
      <c r="I19" s="59">
        <f t="shared" si="4"/>
        <v>665.83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11.88</v>
      </c>
      <c r="E20" s="59"/>
      <c r="F20" s="59">
        <v>11.88</v>
      </c>
      <c r="G20" s="57">
        <f t="shared" si="2"/>
        <v>33.479999999999997</v>
      </c>
      <c r="H20" s="59"/>
      <c r="I20" s="59">
        <v>33.479999999999997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198.64</v>
      </c>
      <c r="E21" s="59"/>
      <c r="F21" s="59">
        <v>198.64</v>
      </c>
      <c r="G21" s="57">
        <f t="shared" si="2"/>
        <v>632.35</v>
      </c>
      <c r="H21" s="59"/>
      <c r="I21" s="59">
        <v>632.35</v>
      </c>
    </row>
    <row r="22" spans="1:9" ht="25.5" x14ac:dyDescent="0.2">
      <c r="A22" s="65" t="s">
        <v>11</v>
      </c>
      <c r="B22" s="62">
        <v>1</v>
      </c>
      <c r="C22" s="59">
        <v>1</v>
      </c>
      <c r="D22" s="57">
        <f t="shared" si="1"/>
        <v>0.15</v>
      </c>
      <c r="E22" s="59">
        <v>0.15</v>
      </c>
      <c r="F22" s="59"/>
      <c r="G22" s="57">
        <f t="shared" si="2"/>
        <v>0.3</v>
      </c>
      <c r="H22" s="59">
        <v>0.3</v>
      </c>
      <c r="I22" s="59"/>
    </row>
    <row r="23" spans="1:9" ht="25.5" x14ac:dyDescent="0.2">
      <c r="A23" s="65" t="s">
        <v>120</v>
      </c>
      <c r="B23" s="62">
        <v>700</v>
      </c>
      <c r="C23" s="62">
        <v>700</v>
      </c>
      <c r="D23" s="57">
        <f t="shared" si="1"/>
        <v>674.46999999999991</v>
      </c>
      <c r="E23" s="62">
        <f t="shared" ref="E23:I23" si="5">+E24+E25+E26+E27+E28+E29</f>
        <v>674.46999999999991</v>
      </c>
      <c r="F23" s="62">
        <f t="shared" si="5"/>
        <v>0</v>
      </c>
      <c r="G23" s="57">
        <f t="shared" si="2"/>
        <v>699.09999999999991</v>
      </c>
      <c r="H23" s="62">
        <f t="shared" si="5"/>
        <v>699.09999999999991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-14.9</v>
      </c>
      <c r="E24" s="59">
        <v>-14.9</v>
      </c>
      <c r="F24" s="59"/>
      <c r="G24" s="57">
        <f t="shared" si="2"/>
        <v>9.73</v>
      </c>
      <c r="H24" s="59">
        <v>9.73</v>
      </c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92.74</v>
      </c>
      <c r="E25" s="59">
        <v>92.74</v>
      </c>
      <c r="F25" s="59"/>
      <c r="G25" s="57">
        <f t="shared" si="2"/>
        <v>92.74</v>
      </c>
      <c r="H25" s="59">
        <v>92.74</v>
      </c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34.9</v>
      </c>
      <c r="E26" s="59">
        <v>34.9</v>
      </c>
      <c r="F26" s="59"/>
      <c r="G26" s="57">
        <f t="shared" si="2"/>
        <v>34.9</v>
      </c>
      <c r="H26" s="59">
        <v>34.9</v>
      </c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349.71</v>
      </c>
      <c r="E27" s="59">
        <v>349.71</v>
      </c>
      <c r="F27" s="59"/>
      <c r="G27" s="57">
        <f t="shared" si="2"/>
        <v>349.71</v>
      </c>
      <c r="H27" s="59">
        <v>349.71</v>
      </c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193.46</v>
      </c>
      <c r="E28" s="59">
        <v>193.46</v>
      </c>
      <c r="F28" s="59"/>
      <c r="G28" s="57">
        <f t="shared" si="2"/>
        <v>193.46</v>
      </c>
      <c r="H28" s="59">
        <v>193.46</v>
      </c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18.559999999999999</v>
      </c>
      <c r="E29" s="59">
        <v>18.559999999999999</v>
      </c>
      <c r="F29" s="59"/>
      <c r="G29" s="57">
        <f t="shared" si="2"/>
        <v>18.559999999999999</v>
      </c>
      <c r="H29" s="59">
        <v>18.559999999999999</v>
      </c>
      <c r="I29" s="59"/>
    </row>
    <row r="30" spans="1:9" x14ac:dyDescent="0.2">
      <c r="A30" s="60" t="s">
        <v>163</v>
      </c>
      <c r="B30" s="57">
        <f>+B31+B32</f>
        <v>242</v>
      </c>
      <c r="C30" s="57">
        <f t="shared" ref="C30:I30" si="6">+C31+C32</f>
        <v>242</v>
      </c>
      <c r="D30" s="57">
        <f t="shared" si="1"/>
        <v>91.27</v>
      </c>
      <c r="E30" s="57">
        <f t="shared" si="6"/>
        <v>0</v>
      </c>
      <c r="F30" s="57">
        <f t="shared" si="6"/>
        <v>91.27</v>
      </c>
      <c r="G30" s="57">
        <f t="shared" si="2"/>
        <v>241.19</v>
      </c>
      <c r="H30" s="57">
        <f t="shared" si="6"/>
        <v>0</v>
      </c>
      <c r="I30" s="57">
        <f t="shared" si="6"/>
        <v>241.19</v>
      </c>
    </row>
    <row r="31" spans="1:9" x14ac:dyDescent="0.2">
      <c r="A31" s="59" t="s">
        <v>19</v>
      </c>
      <c r="B31" s="62">
        <v>242</v>
      </c>
      <c r="C31" s="59">
        <v>242</v>
      </c>
      <c r="D31" s="57">
        <f t="shared" si="1"/>
        <v>91.27</v>
      </c>
      <c r="E31" s="59"/>
      <c r="F31" s="59">
        <v>91.27</v>
      </c>
      <c r="G31" s="57">
        <f t="shared" si="2"/>
        <v>241.19</v>
      </c>
      <c r="H31" s="59"/>
      <c r="I31" s="59">
        <v>241.19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164</v>
      </c>
      <c r="B33" s="57">
        <f t="shared" ref="B33:I33" si="7">+B37+B34</f>
        <v>1346</v>
      </c>
      <c r="C33" s="57">
        <f t="shared" si="7"/>
        <v>1346</v>
      </c>
      <c r="D33" s="57">
        <f t="shared" si="1"/>
        <v>466.99</v>
      </c>
      <c r="E33" s="57">
        <f t="shared" si="7"/>
        <v>176.24</v>
      </c>
      <c r="F33" s="57">
        <f t="shared" si="7"/>
        <v>290.75</v>
      </c>
      <c r="G33" s="57">
        <f>+H33+I33</f>
        <v>1345.6</v>
      </c>
      <c r="H33" s="57">
        <f t="shared" si="7"/>
        <v>327.65999999999997</v>
      </c>
      <c r="I33" s="57">
        <f t="shared" si="7"/>
        <v>1017.94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1346</v>
      </c>
      <c r="C37" s="62">
        <v>1346</v>
      </c>
      <c r="D37" s="57">
        <f t="shared" si="1"/>
        <v>466.99</v>
      </c>
      <c r="E37" s="62">
        <f>E38+E39+E40+E41+E42+E43+E44+E45+E46+E47+E48+E49+E50+E51+E52+E53+E54+E55+E56+E57+E58+E59+E60+E61+E62+E63+E64++E65+E66+E67+E68+E69</f>
        <v>176.24</v>
      </c>
      <c r="F37" s="62">
        <f>F38+F39+F40+F41+F42+F43+F44+F45+F46+F47+F48+F49+F50+F51+F52+F53+F54+F55+F56+F57+F58+F59+F60+F61+F62+F63+F64++F65+F66+F67+F68+F69</f>
        <v>290.75</v>
      </c>
      <c r="G37" s="57">
        <f t="shared" si="2"/>
        <v>1345.6</v>
      </c>
      <c r="H37" s="57">
        <f>H38+H39+H40+H41+H42+H43+H44+H45+H46+H47+H48+H49+H50+H51+H52+H53+H54+H55+H56+H57+H58+H59+H60+H61+H62+H63+H64+H65+H66+H67+H68+H69</f>
        <v>327.65999999999997</v>
      </c>
      <c r="I37" s="57">
        <f>I38+I39+I40+I41+I42+I43+I44+I45+I46+I47+I48+I49+I50+I51+I52+I53+I54+I55+I56+I57+I58+I59+I60+I61+I62+I63+I64+I65+I66+I67+I68+I69</f>
        <v>1017.94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74.849999999999994</v>
      </c>
      <c r="E39" s="59">
        <v>74.849999999999994</v>
      </c>
      <c r="F39" s="59"/>
      <c r="G39" s="57">
        <f t="shared" si="2"/>
        <v>175.57</v>
      </c>
      <c r="H39" s="59">
        <v>175.57</v>
      </c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3.64</v>
      </c>
      <c r="E40" s="59"/>
      <c r="F40" s="59">
        <v>3.64</v>
      </c>
      <c r="G40" s="57">
        <f t="shared" si="2"/>
        <v>12.95</v>
      </c>
      <c r="H40" s="59"/>
      <c r="I40" s="59">
        <v>12.95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101.39</v>
      </c>
      <c r="E46" s="59">
        <v>101.39</v>
      </c>
      <c r="F46" s="59"/>
      <c r="G46" s="57">
        <f t="shared" si="2"/>
        <v>152.09</v>
      </c>
      <c r="H46" s="59">
        <v>152.09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0.43</v>
      </c>
      <c r="E49" s="59"/>
      <c r="F49" s="59">
        <v>0.43</v>
      </c>
      <c r="G49" s="57">
        <f t="shared" si="2"/>
        <v>0.56000000000000005</v>
      </c>
      <c r="H49" s="59"/>
      <c r="I49" s="59">
        <v>0.56000000000000005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175.59</v>
      </c>
      <c r="E50" s="59"/>
      <c r="F50" s="59">
        <v>175.59</v>
      </c>
      <c r="G50" s="57">
        <f t="shared" si="2"/>
        <v>661.03</v>
      </c>
      <c r="H50" s="59"/>
      <c r="I50" s="59">
        <v>661.03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35.86</v>
      </c>
      <c r="E59" s="59"/>
      <c r="F59" s="59">
        <v>35.86</v>
      </c>
      <c r="G59" s="57">
        <f t="shared" si="2"/>
        <v>117.72</v>
      </c>
      <c r="H59" s="59"/>
      <c r="I59" s="59">
        <v>117.72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75.23</v>
      </c>
      <c r="E60" s="59"/>
      <c r="F60" s="59">
        <v>75.23</v>
      </c>
      <c r="G60" s="57">
        <f t="shared" si="2"/>
        <v>225.68</v>
      </c>
      <c r="H60" s="59"/>
      <c r="I60" s="59">
        <v>225.68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252</v>
      </c>
      <c r="C70" s="59">
        <v>252</v>
      </c>
      <c r="D70" s="57">
        <f t="shared" si="1"/>
        <v>189.28</v>
      </c>
      <c r="E70" s="59">
        <v>189.28</v>
      </c>
      <c r="F70" s="59"/>
      <c r="G70" s="57">
        <f t="shared" si="2"/>
        <v>251.85</v>
      </c>
      <c r="H70" s="59">
        <v>251.85</v>
      </c>
      <c r="I70" s="59"/>
    </row>
    <row r="71" spans="1:9" x14ac:dyDescent="0.2">
      <c r="A71" s="60" t="s">
        <v>165</v>
      </c>
      <c r="B71" s="57">
        <v>91</v>
      </c>
      <c r="C71" s="57">
        <v>91</v>
      </c>
      <c r="D71" s="57">
        <f t="shared" si="1"/>
        <v>57.66</v>
      </c>
      <c r="E71" s="57">
        <f>+E72+E76+E80+E81+E84+E82+E83</f>
        <v>57.66</v>
      </c>
      <c r="F71" s="57">
        <f>+F72+F76+F80+F81+F84+F82+F83</f>
        <v>0</v>
      </c>
      <c r="G71" s="57">
        <f t="shared" si="2"/>
        <v>90.94</v>
      </c>
      <c r="H71" s="57">
        <f>+H72+H76+H80+H81+H84+H82+H83</f>
        <v>90.94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57.66</v>
      </c>
      <c r="E72" s="62">
        <f t="shared" ref="E72:I72" si="9">+E73+E74+E75</f>
        <v>57.66</v>
      </c>
      <c r="F72" s="62">
        <f t="shared" si="9"/>
        <v>0</v>
      </c>
      <c r="G72" s="57">
        <f t="shared" si="2"/>
        <v>90.94</v>
      </c>
      <c r="H72" s="62">
        <f t="shared" si="9"/>
        <v>90.94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57.66</v>
      </c>
      <c r="E75" s="59">
        <v>57.66</v>
      </c>
      <c r="F75" s="59"/>
      <c r="G75" s="57">
        <f t="shared" si="2"/>
        <v>90.94</v>
      </c>
      <c r="H75" s="59">
        <v>90.94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>
        <v>0</v>
      </c>
      <c r="G84" s="57">
        <f t="shared" si="12"/>
        <v>0</v>
      </c>
      <c r="H84" s="59"/>
      <c r="I84" s="59"/>
    </row>
    <row r="85" spans="1:9" ht="25.5" x14ac:dyDescent="0.2">
      <c r="A85" s="60" t="s">
        <v>166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167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168</v>
      </c>
      <c r="B94" s="57">
        <v>591</v>
      </c>
      <c r="C94" s="57">
        <v>591</v>
      </c>
      <c r="D94" s="57">
        <f t="shared" si="11"/>
        <v>175.34</v>
      </c>
      <c r="E94" s="57">
        <f>+E95+E96+E97+E98+E99+E100+E101+E102+E103+E104</f>
        <v>175.34</v>
      </c>
      <c r="F94" s="57">
        <f>+F95+F96+F97+F98+F99+F100+F101+F102+F103+F104</f>
        <v>0</v>
      </c>
      <c r="G94" s="57">
        <f t="shared" si="12"/>
        <v>591</v>
      </c>
      <c r="H94" s="57">
        <f>+H95+H96+H97+H98+H99+H100+H101+H102+H103+H104</f>
        <v>591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175.34</v>
      </c>
      <c r="E99" s="59">
        <v>175.34</v>
      </c>
      <c r="F99" s="59"/>
      <c r="G99" s="57">
        <f t="shared" si="12"/>
        <v>591</v>
      </c>
      <c r="H99" s="59">
        <v>591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169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170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171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172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173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174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4108</v>
      </c>
      <c r="C144" s="59">
        <v>4108</v>
      </c>
      <c r="D144" s="57">
        <f t="shared" si="11"/>
        <v>1789.3899999999999</v>
      </c>
      <c r="E144" s="59">
        <v>173.07</v>
      </c>
      <c r="F144" s="59">
        <v>1616.32</v>
      </c>
      <c r="G144" s="57">
        <f t="shared" si="12"/>
        <v>3675.46</v>
      </c>
      <c r="H144" s="59">
        <v>360.89</v>
      </c>
      <c r="I144" s="59">
        <v>3314.57</v>
      </c>
    </row>
    <row r="145" spans="1:9" x14ac:dyDescent="0.2">
      <c r="A145" s="74" t="s">
        <v>142</v>
      </c>
      <c r="B145" s="57">
        <f>+B146</f>
        <v>54</v>
      </c>
      <c r="C145" s="57">
        <f t="shared" ref="C145:I145" si="22">+C146</f>
        <v>54</v>
      </c>
      <c r="D145" s="57">
        <f t="shared" si="22"/>
        <v>18</v>
      </c>
      <c r="E145" s="57">
        <f t="shared" si="22"/>
        <v>18</v>
      </c>
      <c r="F145" s="57">
        <f t="shared" si="22"/>
        <v>0</v>
      </c>
      <c r="G145" s="57">
        <f t="shared" si="22"/>
        <v>54</v>
      </c>
      <c r="H145" s="57">
        <f t="shared" si="22"/>
        <v>54</v>
      </c>
      <c r="I145" s="57">
        <f t="shared" si="22"/>
        <v>0</v>
      </c>
    </row>
    <row r="146" spans="1:9" x14ac:dyDescent="0.2">
      <c r="A146" s="75" t="s">
        <v>143</v>
      </c>
      <c r="B146" s="57">
        <v>54</v>
      </c>
      <c r="C146" s="59">
        <v>54</v>
      </c>
      <c r="D146" s="57">
        <f>+E146+F146</f>
        <v>18</v>
      </c>
      <c r="E146" s="59">
        <v>18</v>
      </c>
      <c r="F146" s="59"/>
      <c r="G146" s="57">
        <f>+H146+I146</f>
        <v>54</v>
      </c>
      <c r="H146" s="59">
        <v>54</v>
      </c>
      <c r="I146" s="59"/>
    </row>
    <row r="147" spans="1:9" ht="27.75" x14ac:dyDescent="0.25">
      <c r="A147" s="60" t="s">
        <v>175</v>
      </c>
      <c r="B147" s="57">
        <f>+B148+B149+B152+B150+B151</f>
        <v>3870</v>
      </c>
      <c r="C147" s="57">
        <f t="shared" ref="C147:H147" si="23">+C148+C149+C152+C150+C151</f>
        <v>3870</v>
      </c>
      <c r="D147" s="57">
        <f t="shared" si="23"/>
        <v>2171.23</v>
      </c>
      <c r="E147" s="57">
        <f t="shared" si="23"/>
        <v>1694.6599999999999</v>
      </c>
      <c r="F147" s="57">
        <f t="shared" si="23"/>
        <v>476.57</v>
      </c>
      <c r="G147" s="57">
        <f t="shared" si="23"/>
        <v>3868.85</v>
      </c>
      <c r="H147" s="57">
        <f t="shared" si="23"/>
        <v>2539.39</v>
      </c>
      <c r="I147" s="57">
        <f>+I148+I149+I152+I150+I151</f>
        <v>1329.46</v>
      </c>
    </row>
    <row r="148" spans="1:9" x14ac:dyDescent="0.2">
      <c r="A148" s="72" t="s">
        <v>111</v>
      </c>
      <c r="B148" s="57">
        <v>3138</v>
      </c>
      <c r="C148" s="59">
        <v>3138</v>
      </c>
      <c r="D148" s="57">
        <f t="shared" ref="D148:D152" si="24">+E148+F148</f>
        <v>1506.09</v>
      </c>
      <c r="E148" s="59">
        <v>1029.52</v>
      </c>
      <c r="F148" s="59">
        <v>476.57</v>
      </c>
      <c r="G148" s="57">
        <f t="shared" ref="G148:G152" si="25">+H148+I148</f>
        <v>3138</v>
      </c>
      <c r="H148" s="59">
        <v>1808.54</v>
      </c>
      <c r="I148" s="59">
        <v>1329.46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>
        <v>402</v>
      </c>
      <c r="C150" s="59">
        <v>402</v>
      </c>
      <c r="D150" s="57">
        <f t="shared" si="24"/>
        <v>401.4</v>
      </c>
      <c r="E150" s="59">
        <v>401.4</v>
      </c>
      <c r="F150" s="59"/>
      <c r="G150" s="57">
        <f t="shared" si="25"/>
        <v>401.4</v>
      </c>
      <c r="H150" s="59">
        <v>401.4</v>
      </c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330</v>
      </c>
      <c r="C152" s="59">
        <v>330</v>
      </c>
      <c r="D152" s="57">
        <f t="shared" si="24"/>
        <v>263.74</v>
      </c>
      <c r="E152" s="59">
        <v>263.74</v>
      </c>
      <c r="F152" s="59"/>
      <c r="G152" s="57">
        <f t="shared" si="25"/>
        <v>329.45</v>
      </c>
      <c r="H152" s="59">
        <v>329.45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33597</v>
      </c>
      <c r="C153" s="57">
        <f t="shared" si="26"/>
        <v>33597</v>
      </c>
      <c r="D153" s="57">
        <f t="shared" si="26"/>
        <v>12612.54</v>
      </c>
      <c r="E153" s="57">
        <f t="shared" si="26"/>
        <v>2747.7000000000003</v>
      </c>
      <c r="F153" s="57">
        <f t="shared" si="26"/>
        <v>9864.84</v>
      </c>
      <c r="G153" s="57">
        <f t="shared" si="26"/>
        <v>33038.299999999996</v>
      </c>
      <c r="H153" s="57">
        <f t="shared" si="26"/>
        <v>5145.0700000000006</v>
      </c>
      <c r="I153" s="57">
        <f t="shared" si="26"/>
        <v>27893.229999999996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26933</v>
      </c>
      <c r="C154" s="57">
        <f t="shared" si="27"/>
        <v>26933</v>
      </c>
      <c r="D154" s="57">
        <f t="shared" si="27"/>
        <v>9523.8700000000026</v>
      </c>
      <c r="E154" s="57">
        <f t="shared" si="27"/>
        <v>1485.8700000000001</v>
      </c>
      <c r="F154" s="57">
        <f t="shared" si="27"/>
        <v>8038.0000000000009</v>
      </c>
      <c r="G154" s="57">
        <f>G11+G18+G30+G37+G70+G71+G122+G90</f>
        <v>26930.849999999995</v>
      </c>
      <c r="H154" s="57">
        <f t="shared" si="27"/>
        <v>3018.02</v>
      </c>
      <c r="I154" s="57">
        <f t="shared" si="27"/>
        <v>23912.829999999998</v>
      </c>
    </row>
    <row r="155" spans="1:9" x14ac:dyDescent="0.2">
      <c r="A155" s="73" t="s">
        <v>113</v>
      </c>
      <c r="B155" s="57">
        <f t="shared" ref="B155:I155" si="28">B13++B19+B23+B85+B94+B105+B106+B123+B124-B126+B34</f>
        <v>1957</v>
      </c>
      <c r="C155" s="57">
        <f t="shared" si="28"/>
        <v>1957</v>
      </c>
      <c r="D155" s="57">
        <f t="shared" si="28"/>
        <v>1060.33</v>
      </c>
      <c r="E155" s="57">
        <f t="shared" si="28"/>
        <v>849.81</v>
      </c>
      <c r="F155" s="57">
        <f t="shared" si="28"/>
        <v>210.51999999999998</v>
      </c>
      <c r="G155" s="57">
        <f t="shared" si="28"/>
        <v>1955.9299999999998</v>
      </c>
      <c r="H155" s="57">
        <f t="shared" si="28"/>
        <v>1290.0999999999999</v>
      </c>
      <c r="I155" s="57">
        <f t="shared" si="28"/>
        <v>665.83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154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5" x14ac:dyDescent="0.2">
      <c r="A161" s="82"/>
      <c r="B161" s="83"/>
      <c r="C161" s="82"/>
      <c r="D161" s="82"/>
      <c r="E161" s="82"/>
    </row>
    <row r="162" spans="1:5" x14ac:dyDescent="0.2">
      <c r="A162" s="82" t="s">
        <v>155</v>
      </c>
      <c r="B162" s="83"/>
      <c r="C162" s="82" t="s">
        <v>156</v>
      </c>
      <c r="D162" s="82"/>
      <c r="E162" s="82"/>
    </row>
    <row r="163" spans="1:5" x14ac:dyDescent="0.2">
      <c r="A163" s="80" t="s">
        <v>178</v>
      </c>
      <c r="B163" s="81"/>
      <c r="C163" s="82" t="s">
        <v>157</v>
      </c>
      <c r="D163" s="82"/>
      <c r="E163" s="82"/>
    </row>
    <row r="164" spans="1:5" x14ac:dyDescent="0.2">
      <c r="A164" s="82"/>
      <c r="B164" s="83"/>
      <c r="C164" s="82"/>
      <c r="D164" s="82"/>
      <c r="E164" s="82"/>
    </row>
    <row r="165" spans="1:5" x14ac:dyDescent="0.2">
      <c r="A165" s="82"/>
      <c r="B165" s="83"/>
      <c r="C165" s="82"/>
      <c r="D165" s="82"/>
      <c r="E165" s="82"/>
    </row>
    <row r="166" spans="1:5" x14ac:dyDescent="0.2">
      <c r="A166" s="82"/>
      <c r="B166" s="81"/>
      <c r="C166" s="82"/>
      <c r="D166" s="82"/>
      <c r="E166" s="82"/>
    </row>
    <row r="167" spans="1:5" x14ac:dyDescent="0.2">
      <c r="A167" s="82"/>
      <c r="B167" s="83"/>
      <c r="C167" s="82"/>
      <c r="D167" s="82"/>
      <c r="E167" s="82"/>
    </row>
    <row r="168" spans="1:5" x14ac:dyDescent="0.2">
      <c r="A168" s="82"/>
      <c r="B168" s="83"/>
      <c r="C168" s="82" t="s">
        <v>158</v>
      </c>
      <c r="D168" s="82"/>
      <c r="E168" s="51" t="s">
        <v>160</v>
      </c>
    </row>
    <row r="169" spans="1:5" x14ac:dyDescent="0.2">
      <c r="A169" s="82"/>
      <c r="B169" s="83"/>
      <c r="C169" s="82" t="s">
        <v>159</v>
      </c>
      <c r="D169" s="82"/>
      <c r="E169" s="51" t="s">
        <v>161</v>
      </c>
    </row>
    <row r="170" spans="1:5" x14ac:dyDescent="0.2">
      <c r="B170" s="84"/>
    </row>
    <row r="171" spans="1:5" x14ac:dyDescent="0.2">
      <c r="A171" s="79"/>
      <c r="B171" s="78"/>
    </row>
    <row r="173" spans="1:5" x14ac:dyDescent="0.2">
      <c r="A173" s="85"/>
      <c r="B173" s="78"/>
    </row>
    <row r="174" spans="1:5" x14ac:dyDescent="0.2">
      <c r="B174" s="84"/>
    </row>
    <row r="175" spans="1:5" x14ac:dyDescent="0.2">
      <c r="B175" s="84"/>
    </row>
    <row r="176" spans="1:5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124" activePane="bottomRight" state="frozen"/>
      <selection activeCell="A38" sqref="A38"/>
      <selection pane="topRight" activeCell="A38" sqref="A38"/>
      <selection pane="bottomLeft" activeCell="A38" sqref="A38"/>
      <selection pane="bottomRight" activeCell="A4" sqref="A4:XFD4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53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3.66</v>
      </c>
      <c r="C10" s="57">
        <f t="shared" ref="C10:I10" si="0">+C11+C12+C13+C14+C15+C16</f>
        <v>3.66</v>
      </c>
      <c r="D10" s="57">
        <f>+E10+F10</f>
        <v>0.33</v>
      </c>
      <c r="E10" s="57">
        <f t="shared" si="0"/>
        <v>0.33</v>
      </c>
      <c r="F10" s="57">
        <f t="shared" si="0"/>
        <v>0</v>
      </c>
      <c r="G10" s="57">
        <f>+H10+I10</f>
        <v>3.65</v>
      </c>
      <c r="H10" s="57">
        <f t="shared" si="0"/>
        <v>3.02</v>
      </c>
      <c r="I10" s="57">
        <f t="shared" si="0"/>
        <v>0.63</v>
      </c>
    </row>
    <row r="11" spans="1:9" x14ac:dyDescent="0.2">
      <c r="A11" s="58" t="s">
        <v>2</v>
      </c>
      <c r="B11" s="57">
        <v>3.66</v>
      </c>
      <c r="C11" s="57">
        <v>3.66</v>
      </c>
      <c r="D11" s="57">
        <f t="shared" ref="D11:D80" si="1">+E11+F11</f>
        <v>0.33</v>
      </c>
      <c r="E11" s="59">
        <v>0.33</v>
      </c>
      <c r="F11" s="59"/>
      <c r="G11" s="57">
        <f t="shared" ref="G11:G80" si="2">+H11+I11</f>
        <v>3.65</v>
      </c>
      <c r="H11" s="59">
        <v>3.02</v>
      </c>
      <c r="I11" s="59">
        <v>0.63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4.6500000000000004</v>
      </c>
      <c r="C17" s="57">
        <f t="shared" ref="C17:I17" si="3">+C18+C19+C23+C22</f>
        <v>4.6500000000000004</v>
      </c>
      <c r="D17" s="57">
        <f t="shared" si="1"/>
        <v>2.2599999999999998</v>
      </c>
      <c r="E17" s="57">
        <f t="shared" si="3"/>
        <v>0</v>
      </c>
      <c r="F17" s="57">
        <f t="shared" si="3"/>
        <v>2.2599999999999998</v>
      </c>
      <c r="G17" s="57">
        <f t="shared" si="2"/>
        <v>4.6399999999999997</v>
      </c>
      <c r="H17" s="57">
        <f t="shared" si="3"/>
        <v>0</v>
      </c>
      <c r="I17" s="57">
        <f t="shared" si="3"/>
        <v>4.6399999999999997</v>
      </c>
    </row>
    <row r="18" spans="1:9" x14ac:dyDescent="0.2">
      <c r="A18" s="61" t="s">
        <v>9</v>
      </c>
      <c r="B18" s="62">
        <v>3.81</v>
      </c>
      <c r="C18" s="62">
        <v>3.81</v>
      </c>
      <c r="D18" s="57">
        <f t="shared" si="1"/>
        <v>1.78</v>
      </c>
      <c r="E18" s="59">
        <v>0</v>
      </c>
      <c r="F18" s="59">
        <v>1.78</v>
      </c>
      <c r="G18" s="57">
        <f t="shared" si="2"/>
        <v>3.8</v>
      </c>
      <c r="H18" s="59">
        <v>0</v>
      </c>
      <c r="I18" s="59">
        <v>3.8</v>
      </c>
    </row>
    <row r="19" spans="1:9" x14ac:dyDescent="0.2">
      <c r="A19" s="63" t="s">
        <v>10</v>
      </c>
      <c r="B19" s="62">
        <v>0.84</v>
      </c>
      <c r="C19" s="62">
        <v>0.84</v>
      </c>
      <c r="D19" s="57">
        <f t="shared" si="1"/>
        <v>0.48</v>
      </c>
      <c r="E19" s="59">
        <f>+E20+E21</f>
        <v>0</v>
      </c>
      <c r="F19" s="59">
        <f>+F20+F21</f>
        <v>0.48</v>
      </c>
      <c r="G19" s="57">
        <f t="shared" si="2"/>
        <v>0.84</v>
      </c>
      <c r="H19" s="59">
        <f t="shared" ref="H19:I19" si="4">+H20+H21</f>
        <v>0</v>
      </c>
      <c r="I19" s="59">
        <f t="shared" si="4"/>
        <v>0.84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0.48</v>
      </c>
      <c r="E20" s="59"/>
      <c r="F20" s="59">
        <v>0.48</v>
      </c>
      <c r="G20" s="57">
        <f t="shared" si="2"/>
        <v>0.84</v>
      </c>
      <c r="H20" s="59"/>
      <c r="I20" s="59">
        <v>0.84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0</v>
      </c>
      <c r="H21" s="59"/>
      <c r="I21" s="59">
        <v>0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0</v>
      </c>
      <c r="H23" s="62">
        <f t="shared" si="5"/>
        <v>0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163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164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165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166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167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168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169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170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171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172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173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174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25.02</v>
      </c>
      <c r="C144" s="57">
        <v>25.02</v>
      </c>
      <c r="D144" s="57">
        <f t="shared" si="11"/>
        <v>8.33</v>
      </c>
      <c r="E144" s="59">
        <v>0</v>
      </c>
      <c r="F144" s="59">
        <v>8.33</v>
      </c>
      <c r="G144" s="57">
        <f t="shared" si="12"/>
        <v>25</v>
      </c>
      <c r="H144" s="59"/>
      <c r="I144" s="59">
        <v>25</v>
      </c>
    </row>
    <row r="145" spans="1:9" x14ac:dyDescent="0.2">
      <c r="A145" s="74" t="s">
        <v>142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143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175</v>
      </c>
      <c r="B147" s="57">
        <f>+B148+B149+B152+B150+B151</f>
        <v>20.88</v>
      </c>
      <c r="C147" s="57">
        <f t="shared" ref="C147:I147" si="23">+C148+C149+C152+C150+C151</f>
        <v>20.88</v>
      </c>
      <c r="D147" s="57">
        <f t="shared" si="23"/>
        <v>0</v>
      </c>
      <c r="E147" s="57">
        <f t="shared" si="23"/>
        <v>0</v>
      </c>
      <c r="F147" s="57">
        <f t="shared" si="23"/>
        <v>0</v>
      </c>
      <c r="G147" s="57">
        <f t="shared" si="23"/>
        <v>20.87</v>
      </c>
      <c r="H147" s="57">
        <f t="shared" si="23"/>
        <v>0</v>
      </c>
      <c r="I147" s="57">
        <f t="shared" si="23"/>
        <v>20.87</v>
      </c>
    </row>
    <row r="148" spans="1:9" x14ac:dyDescent="0.2">
      <c r="A148" s="72" t="s">
        <v>111</v>
      </c>
      <c r="B148" s="57">
        <v>20.88</v>
      </c>
      <c r="C148" s="59">
        <v>20.88</v>
      </c>
      <c r="D148" s="57">
        <f t="shared" ref="D148:D152" si="24">+E148+F148</f>
        <v>0</v>
      </c>
      <c r="E148" s="59"/>
      <c r="F148" s="59"/>
      <c r="G148" s="57">
        <f t="shared" ref="G148:G152" si="25">+H148+I148</f>
        <v>20.87</v>
      </c>
      <c r="H148" s="59"/>
      <c r="I148" s="59">
        <v>20.87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33.33</v>
      </c>
      <c r="C153" s="57">
        <f t="shared" si="26"/>
        <v>33.33</v>
      </c>
      <c r="D153" s="57">
        <f t="shared" si="26"/>
        <v>10.92</v>
      </c>
      <c r="E153" s="57">
        <f t="shared" si="26"/>
        <v>0.33</v>
      </c>
      <c r="F153" s="57">
        <f t="shared" si="26"/>
        <v>10.59</v>
      </c>
      <c r="G153" s="57">
        <f t="shared" si="26"/>
        <v>33.29</v>
      </c>
      <c r="H153" s="57">
        <f t="shared" si="26"/>
        <v>3.02</v>
      </c>
      <c r="I153" s="57">
        <f t="shared" si="26"/>
        <v>30.27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7.4700000000000006</v>
      </c>
      <c r="C154" s="57">
        <f t="shared" si="27"/>
        <v>7.4700000000000006</v>
      </c>
      <c r="D154" s="57">
        <f t="shared" si="27"/>
        <v>2.11</v>
      </c>
      <c r="E154" s="57">
        <f t="shared" si="27"/>
        <v>0.33</v>
      </c>
      <c r="F154" s="57">
        <f t="shared" si="27"/>
        <v>1.78</v>
      </c>
      <c r="G154" s="57">
        <f t="shared" si="27"/>
        <v>7.4499999999999993</v>
      </c>
      <c r="H154" s="57">
        <f t="shared" si="27"/>
        <v>3.02</v>
      </c>
      <c r="I154" s="57">
        <f t="shared" si="27"/>
        <v>4.43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0.84</v>
      </c>
      <c r="C155" s="57">
        <f t="shared" si="28"/>
        <v>0.84</v>
      </c>
      <c r="D155" s="57">
        <f t="shared" si="28"/>
        <v>0.48</v>
      </c>
      <c r="E155" s="57">
        <f t="shared" si="28"/>
        <v>0</v>
      </c>
      <c r="F155" s="57">
        <f t="shared" si="28"/>
        <v>0.48</v>
      </c>
      <c r="G155" s="57">
        <f t="shared" si="28"/>
        <v>0.84</v>
      </c>
      <c r="H155" s="57">
        <f t="shared" si="28"/>
        <v>0</v>
      </c>
      <c r="I155" s="57">
        <f t="shared" si="28"/>
        <v>0.84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154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155</v>
      </c>
      <c r="B162" s="83"/>
      <c r="C162" s="82" t="s">
        <v>156</v>
      </c>
      <c r="D162" s="82"/>
      <c r="E162" s="82"/>
    </row>
    <row r="163" spans="1:7" x14ac:dyDescent="0.2">
      <c r="A163" s="80" t="s">
        <v>178</v>
      </c>
      <c r="B163" s="81"/>
      <c r="C163" s="82" t="s">
        <v>157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158</v>
      </c>
      <c r="D168" s="82"/>
      <c r="E168" s="82"/>
      <c r="G168" s="51" t="s">
        <v>160</v>
      </c>
    </row>
    <row r="169" spans="1:7" x14ac:dyDescent="0.2">
      <c r="A169" s="82"/>
      <c r="B169" s="83"/>
      <c r="C169" s="82" t="s">
        <v>159</v>
      </c>
      <c r="D169" s="82"/>
      <c r="E169" s="82"/>
      <c r="G169" s="51" t="s">
        <v>161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2023-03-16T12:44:06Z</cp:lastPrinted>
  <dcterms:created xsi:type="dcterms:W3CDTF">2019-05-16T07:12:22Z</dcterms:created>
  <dcterms:modified xsi:type="dcterms:W3CDTF">2023-05-30T06:26:59Z</dcterms:modified>
</cp:coreProperties>
</file>